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atenaanghel/Documents/Proiecte | Asura/PEO_Apeluri noi/PEO_SES urban/SESU_Implementare/SESU_Metodologii/Metodologie PA/Anexa 2_Depunere plan de afacere/"/>
    </mc:Choice>
  </mc:AlternateContent>
  <xr:revisionPtr revIDLastSave="0" documentId="13_ncr:1_{098B7A37-80D5-104E-98E8-8093F919D32C}" xr6:coauthVersionLast="36" xr6:coauthVersionMax="36" xr10:uidLastSave="{00000000-0000-0000-0000-000000000000}"/>
  <bookViews>
    <workbookView xWindow="2260" yWindow="0" windowWidth="22860" windowHeight="15480" tabRatio="500" xr2:uid="{00000000-000D-0000-FFFF-FFFF00000000}"/>
  </bookViews>
  <sheets>
    <sheet name="Dimensiunea investitiei" sheetId="1" r:id="rId1"/>
    <sheet name="Sheet1" sheetId="2" state="hidden" r:id="rId2"/>
  </sheets>
  <definedNames>
    <definedName name="_xlnm.Print_Area" localSheetId="0">'Dimensiunea investitiei'!$A$1:$J$60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1" l="1"/>
  <c r="G17" i="1"/>
  <c r="I17" i="1" s="1"/>
  <c r="G18" i="1"/>
  <c r="G19" i="1"/>
  <c r="G20" i="1"/>
  <c r="I20" i="1" s="1"/>
  <c r="G21" i="1"/>
  <c r="I21" i="1" s="1"/>
  <c r="G22" i="1"/>
  <c r="I22" i="1" s="1"/>
  <c r="G23" i="1"/>
  <c r="I23" i="1" s="1"/>
  <c r="G24" i="1"/>
  <c r="I24" i="1" s="1"/>
  <c r="G25" i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G33" i="1"/>
  <c r="I33" i="1" s="1"/>
  <c r="G34" i="1"/>
  <c r="G35" i="1"/>
  <c r="I35" i="1" s="1"/>
  <c r="J35" i="1" s="1"/>
  <c r="G36" i="1"/>
  <c r="G37" i="1"/>
  <c r="I37" i="1" s="1"/>
  <c r="G38" i="1"/>
  <c r="I38" i="1" s="1"/>
  <c r="G39" i="1"/>
  <c r="I39" i="1" s="1"/>
  <c r="G40" i="1"/>
  <c r="I40" i="1" s="1"/>
  <c r="G41" i="1"/>
  <c r="G42" i="1"/>
  <c r="G43" i="1"/>
  <c r="I43" i="1" s="1"/>
  <c r="G15" i="1"/>
  <c r="I15" i="1" l="1"/>
  <c r="J15" i="1" s="1"/>
  <c r="G44" i="1"/>
  <c r="I34" i="1"/>
  <c r="J34" i="1" s="1"/>
  <c r="I42" i="1"/>
  <c r="J42" i="1" s="1"/>
  <c r="J36" i="1"/>
  <c r="J26" i="1"/>
  <c r="J33" i="1"/>
  <c r="I41" i="1"/>
  <c r="J41" i="1" s="1"/>
  <c r="I25" i="1"/>
  <c r="J25" i="1" s="1"/>
  <c r="J28" i="1"/>
  <c r="J20" i="1"/>
  <c r="I36" i="1"/>
  <c r="J43" i="1"/>
  <c r="J27" i="1"/>
  <c r="I19" i="1"/>
  <c r="J19" i="1" s="1"/>
  <c r="I18" i="1"/>
  <c r="J18" i="1" s="1"/>
  <c r="J39" i="1"/>
  <c r="J37" i="1"/>
  <c r="J29" i="1"/>
  <c r="J21" i="1"/>
  <c r="J24" i="1"/>
  <c r="J23" i="1"/>
  <c r="J30" i="1"/>
  <c r="J40" i="1"/>
  <c r="J31" i="1"/>
  <c r="J22" i="1"/>
  <c r="I32" i="1"/>
  <c r="J32" i="1" s="1"/>
  <c r="J38" i="1"/>
  <c r="I16" i="1"/>
  <c r="J16" i="1" s="1"/>
  <c r="J17" i="1"/>
  <c r="C51" i="1"/>
  <c r="F51" i="1" l="1"/>
  <c r="I44" i="1" l="1"/>
  <c r="J44" i="1" l="1"/>
  <c r="D47" i="1" s="1"/>
  <c r="C53" i="1" l="1"/>
  <c r="C52" i="1" s="1"/>
  <c r="E52" i="1" s="1"/>
  <c r="C47" i="1"/>
  <c r="C11" i="1" l="1"/>
  <c r="E51" i="1"/>
  <c r="F52" i="1"/>
  <c r="C9" i="1"/>
  <c r="H9" i="1" s="1"/>
  <c r="I9" i="1" s="1"/>
</calcChain>
</file>

<file path=xl/sharedStrings.xml><?xml version="1.0" encoding="utf-8"?>
<sst xmlns="http://schemas.openxmlformats.org/spreadsheetml/2006/main" count="76" uniqueCount="74">
  <si>
    <t>Nr crt</t>
  </si>
  <si>
    <t>Sursa de finanțare</t>
  </si>
  <si>
    <t>ron</t>
  </si>
  <si>
    <t>%</t>
  </si>
  <si>
    <t>TOTAL valoare investitie</t>
  </si>
  <si>
    <t>TOTAL CU TVA</t>
  </si>
  <si>
    <r>
      <t xml:space="preserve">Nume Prenume Solicitant ajutor de minimis </t>
    </r>
    <r>
      <rPr>
        <sz val="11"/>
        <color indexed="10"/>
        <rFont val="Times New Roman"/>
        <family val="1"/>
      </rPr>
      <t>(se va completa de către Solicitant) :</t>
    </r>
  </si>
  <si>
    <t>..........</t>
  </si>
  <si>
    <t>........</t>
  </si>
  <si>
    <t>Ajutor financiar nerambursabil (ajutor de minimis)</t>
  </si>
  <si>
    <t>Semnatura</t>
  </si>
  <si>
    <t xml:space="preserve">ANEXA 2.3 - Buget </t>
  </si>
  <si>
    <t>Concurs de planuri de afacere: ”PRO-AS- Anteprenoriat Social urban” cod SMIS 311072</t>
  </si>
  <si>
    <t>1. Cheltuieli cu salariile personalului nou angajat (salarii, onorarii/ venituri asimilate salariilor pt experții cooptați, contribuții sociale)</t>
  </si>
  <si>
    <t>2. Cheltuieli cu deplasarea personalului întreprinderilor nou înființate</t>
  </si>
  <si>
    <t>3. Cheltuieli aferente diverselor achiziții de servicii specializate, pentru care beneficiarul ajutorului de minimis nu are expertiza necesară</t>
  </si>
  <si>
    <t>4.Cheltuieli cu achiziția de active fixe corporale (altele decât terenuri și imobile)</t>
  </si>
  <si>
    <t>5.Cheltuieli cu închirierea de sedii (inclusiv depozite)</t>
  </si>
  <si>
    <t xml:space="preserve">6. Cheltuieli de leasing fără achiziție (leasing operațional) </t>
  </si>
  <si>
    <t>7. Utilități aferente funcționării întreprinderilor</t>
  </si>
  <si>
    <t>8. Servicii de administrare a clădirilor aferente funcționării întreprinderilor</t>
  </si>
  <si>
    <t>9. Servicii de întreținere și reparare de echipamente și mijloace de transport aferente funcționării întreprinderilor</t>
  </si>
  <si>
    <t>10. Arhivare de documente aferente întreprinderilor</t>
  </si>
  <si>
    <t>11. Amortizare de active aferente functionării intreprinderilor</t>
  </si>
  <si>
    <t>12. Cheltuieli financiare și juridice (notariale) aferente funcționării întreprinderilor</t>
  </si>
  <si>
    <t>13. Conectare la rețele informatice aferente funcționării întrepridnerilor</t>
  </si>
  <si>
    <t>14. Cheltuieli de informare și publicitate aferente funcționării întreprinderilor</t>
  </si>
  <si>
    <t>15. Alte cheltuieli aferente funcționării întreprinderilor ( Prelucrare de date,  Întreținere, actualizare și dezvoltare de aplicații informatice, Achiziționare de publicații, cărți, reviste de specialitate relevante pentru operațiune, în format tipărit și/sau electronic,  Concesiuni, brevete, licențe, mărci comerciale, drepturi și active similare</t>
  </si>
  <si>
    <t>16. Cheltuieli aferente garantiilor oferite de banzi sau alte institutii financiare</t>
  </si>
  <si>
    <t>Valoare unitară fara TVA (lei)</t>
  </si>
  <si>
    <r>
      <t xml:space="preserve">TVA aplicabil (0%, 5%,9%,19%) </t>
    </r>
    <r>
      <rPr>
        <i/>
        <sz val="9"/>
        <color theme="1"/>
        <rFont val="Calibri (Body)_x0000_"/>
        <charset val="238"/>
      </rPr>
      <t>(se va selecta valoarea TVA aplicabilă cheltuielii)</t>
    </r>
  </si>
  <si>
    <r>
      <t xml:space="preserve">Cheltuieli Operaționale                                                          </t>
    </r>
    <r>
      <rPr>
        <i/>
        <sz val="10"/>
        <color theme="1"/>
        <rFont val="Calibri (Body)_x0000_"/>
        <charset val="238"/>
      </rPr>
      <t>(se va selecta tipul cheltuielii din lista predefinită)</t>
    </r>
  </si>
  <si>
    <r>
      <t xml:space="preserve">Valoare totală fara TVA (lei)         </t>
    </r>
    <r>
      <rPr>
        <b/>
        <sz val="9"/>
        <color theme="1"/>
        <rFont val="Calibri"/>
        <family val="2"/>
        <scheme val="minor"/>
      </rPr>
      <t xml:space="preserve">   </t>
    </r>
    <r>
      <rPr>
        <i/>
        <sz val="9"/>
        <color theme="1"/>
        <rFont val="Calibri (Body)_x0000_"/>
        <charset val="238"/>
      </rPr>
      <t>(Cantitate X Valoarea unitară fără TVA)</t>
    </r>
  </si>
  <si>
    <r>
      <t xml:space="preserve">Valoare totală TVA                              </t>
    </r>
    <r>
      <rPr>
        <i/>
        <sz val="9"/>
        <color theme="1"/>
        <rFont val="Calibri (Body)_x0000_"/>
        <charset val="238"/>
      </rPr>
      <t>(Valoarea totală fără TVA X TVA aplicabil)</t>
    </r>
  </si>
  <si>
    <r>
      <t>Cantitate</t>
    </r>
    <r>
      <rPr>
        <b/>
        <sz val="10"/>
        <color theme="1"/>
        <rFont val="Calibri (Body)_x0000_"/>
        <charset val="238"/>
      </rPr>
      <t xml:space="preserve"> </t>
    </r>
    <r>
      <rPr>
        <i/>
        <sz val="9"/>
        <color theme="1"/>
        <rFont val="Calibri (Body)_x0000_"/>
        <charset val="238"/>
      </rPr>
      <t>(se vor preciza cantitatile: numar de luni/ bucati)</t>
    </r>
  </si>
  <si>
    <r>
      <t xml:space="preserve">Unitate de măsură                                        </t>
    </r>
    <r>
      <rPr>
        <i/>
        <sz val="9"/>
        <color theme="1"/>
        <rFont val="Calibri (Body)_x0000_"/>
        <charset val="238"/>
      </rPr>
      <t>( se va preciza unitatea de măsură de tipul: luni/ bucăți)</t>
    </r>
  </si>
  <si>
    <r>
      <t xml:space="preserve">Detaliere cheltuială                                   </t>
    </r>
    <r>
      <rPr>
        <i/>
        <sz val="10"/>
        <color theme="1"/>
        <rFont val="Calibri (Body)_x0000_"/>
        <charset val="238"/>
      </rPr>
      <t xml:space="preserve"> </t>
    </r>
    <r>
      <rPr>
        <i/>
        <sz val="9"/>
        <color theme="1"/>
        <rFont val="Calibri (Body)_x0000_"/>
        <charset val="238"/>
      </rPr>
      <t>( se va descrie tipul cheltuielii: salariu/ contributii/ tip echipament/etc)</t>
    </r>
    <r>
      <rPr>
        <b/>
        <sz val="12"/>
        <color theme="1"/>
        <rFont val="Calibri"/>
        <family val="2"/>
        <scheme val="minor"/>
      </rPr>
      <t xml:space="preserve"> </t>
    </r>
    <r>
      <rPr>
        <i/>
        <sz val="9"/>
        <color theme="1"/>
        <rFont val="Calibri (Body)_x0000_"/>
        <charset val="238"/>
      </rPr>
      <t>In cazul cheltuielilor salariale, se vor completa linii separate daca valoarea salariului propus este diferit</t>
    </r>
  </si>
  <si>
    <t xml:space="preserve">42.192.30 </t>
  </si>
  <si>
    <t>ATENTIE! Contributia proprie este mai mică decât valoarea minimă impusă prin Metodologie- Proiectul va fi respins</t>
  </si>
  <si>
    <t>FELICITĂRI! Contributia proprie este mai mare decat valoarea minima, se va obtine punctaj suplimentar conform grilei de evaluare</t>
  </si>
  <si>
    <t>ATENTIE! Valoarea ajutorului de minimis solicitat presupune crearea a minim 4 locuri de muncă</t>
  </si>
  <si>
    <t>ATENTIE! Valoarea ajutorului de minimis solicitat presupune crearea a minim 5 locuri de muncă</t>
  </si>
  <si>
    <t>ATENTIE! Valoarea ajutorului de minimis solicitat presupune crearea a minim 6 locuri de muncă</t>
  </si>
  <si>
    <t>ATENTIE! Valoarea ajutorului de minimis solicitat presupune crearea a minim 7 locuri de muncă</t>
  </si>
  <si>
    <t>Valoare corecta!</t>
  </si>
  <si>
    <t>Contributia proprie respecta condiția minimă impusă, respectiv 10% prin Metodologie</t>
  </si>
  <si>
    <t>ATENTIE! Valoarea ajutorului de minimis solicitat este mai mică decat valoarea minima acceptată prin Metodologie- PA va fi respins!</t>
  </si>
  <si>
    <t>ATENTIE! Valoarea ajutorului de minimis solicitat este mai mare decat valoarea maximă acceptată prin Metodologie- PA va fi respins!</t>
  </si>
  <si>
    <t>OBSERVATII  CONTRIBUTIE PROPRIE RAPORTAT LA VALOAREA AJUTORULUI DE MINIMIS SOLICITAT</t>
  </si>
  <si>
    <t>Valoarea ajutorului de minimis solicitat conform Plafoanelor din Metodologie</t>
  </si>
  <si>
    <r>
      <t xml:space="preserve">Nume Prenume Solicitant ajutor de minimis </t>
    </r>
    <r>
      <rPr>
        <b/>
        <sz val="11"/>
        <color indexed="10"/>
        <rFont val="Times New Roman"/>
        <family val="1"/>
      </rPr>
      <t>(se va completa de către Solicitant) :</t>
    </r>
  </si>
  <si>
    <r>
      <t xml:space="preserve">Titlul Planului de afacere </t>
    </r>
    <r>
      <rPr>
        <b/>
        <sz val="11"/>
        <color indexed="10"/>
        <rFont val="Times New Roman"/>
        <family val="1"/>
      </rPr>
      <t>(se va completa de către Solicitant) :</t>
    </r>
  </si>
  <si>
    <t>OBSERVATII AJUTOR DE MINIMIS SOLICITAT*</t>
  </si>
  <si>
    <t>Locuri de muncă nou create in conditiile Metodologiei - in functie de valoarea ajutorului de minimis solicitat</t>
  </si>
  <si>
    <t>Valoarea ajutorului de minimis solicitat presupune crearea, OBLIGATORIE a minim 5 locuri de muncă</t>
  </si>
  <si>
    <t>Valoarea ajutorului de minimis solicitat presupune crearea OBLIGATORIE  a minim 4 locuri de muncă</t>
  </si>
  <si>
    <t>Valoarea ajutorului de minimis solicitat presupune crearea OBLIGATORIE a minim 6 locuri de muncă</t>
  </si>
  <si>
    <t>Valoarea ajutorului de minimis solicitat presupune crearea a OBLIGATORIE minim 7 locuri de muncă</t>
  </si>
  <si>
    <t>REVIZUITI BUGETUL!</t>
  </si>
  <si>
    <t xml:space="preserve">Contribuie proprie a solicitantului </t>
  </si>
  <si>
    <t>ATENTIE! Valoarea bugetului ajutorului de minimis cu coincide cu Selectia facuta mai sus. Va rugam corelati informatiile!</t>
  </si>
  <si>
    <t>Verificarea incadrarii ajutorului de minimis in plafoanele din Metodologie</t>
  </si>
  <si>
    <t>SECTIUNEA INFORMATII GENERALE</t>
  </si>
  <si>
    <t>SECTIUNEA BUGET</t>
  </si>
  <si>
    <t>SECTIUNEA VALOARE TOTALA A INVESTITIEI</t>
  </si>
  <si>
    <t>Locuri de munca  OGLIBATORII raportat la valoarea Ajutorului de minimis conf TOTAL BUGET</t>
  </si>
  <si>
    <t xml:space="preserve">Valoare incorecta! Ajustati valorile cheltuililor propuse astfel incat  valoarea total a ajutorului de minimis  solicitat sa fie conform plafoanelor stabilite in Metodologie. </t>
  </si>
  <si>
    <t xml:space="preserve">Valoare totală  cu TVA  (Valoarea totală fără TVA + Valoare totală TVA aferent </t>
  </si>
  <si>
    <t>Contributie proprie ( minim obligatoriu 10%)*</t>
  </si>
  <si>
    <t>ATENTIE! Valoarea totala a bugetului este mai mică decat valoarea minima acceptată prin Metodologie- PA va fi respins!</t>
  </si>
  <si>
    <t>TOTAL BUGET Ajutor de minimis + contributie proprie</t>
  </si>
  <si>
    <t>Valoarea bugetului total cuprinde valoarea ajutorului de minimis solicitat! Verificati mai jos respectarea conditiilor privind contributia proprie!</t>
  </si>
  <si>
    <t>* Asigurati-va ca dupa completarea bugetului  toate campurile ”%” sunt VERZI</t>
  </si>
  <si>
    <t>*Este permisa adaugarea de noi linii bugetare, insa in acest caz asigurati-va ca sunt preluate sumele la TOTAL (coloanele G, I si 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</si>
</sst>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10"/>
      <name val="Times New Roman"/>
      <family val="1"/>
    </font>
    <font>
      <i/>
      <sz val="10"/>
      <color theme="1"/>
      <name val="Calibri (Body)_x0000_"/>
      <charset val="238"/>
    </font>
    <font>
      <i/>
      <sz val="9"/>
      <color theme="1"/>
      <name val="Calibri (Body)_x0000_"/>
      <charset val="238"/>
    </font>
    <font>
      <b/>
      <sz val="10"/>
      <color theme="1"/>
      <name val="Calibri (Body)_x0000_"/>
      <charset val="238"/>
    </font>
    <font>
      <b/>
      <sz val="9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9"/>
      <name val="Calibri"/>
      <family val="2"/>
      <scheme val="minor"/>
    </font>
    <font>
      <b/>
      <sz val="11"/>
      <color indexed="10"/>
      <name val="Times New Roman"/>
      <family val="1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92">
    <xf numFmtId="0" fontId="0" fillId="0" borderId="0" xfId="0"/>
    <xf numFmtId="0" fontId="0" fillId="2" borderId="0" xfId="0" applyFill="1"/>
    <xf numFmtId="4" fontId="0" fillId="2" borderId="0" xfId="0" applyNumberFormat="1" applyFill="1"/>
    <xf numFmtId="4" fontId="0" fillId="2" borderId="0" xfId="0" applyNumberFormat="1" applyFill="1" applyAlignment="1">
      <alignment horizontal="center" vertical="center"/>
    </xf>
    <xf numFmtId="0" fontId="1" fillId="5" borderId="6" xfId="0" applyFont="1" applyFill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right" vertical="center"/>
    </xf>
    <xf numFmtId="0" fontId="2" fillId="2" borderId="0" xfId="0" applyFont="1" applyFill="1" applyAlignment="1">
      <alignment vertical="top"/>
    </xf>
    <xf numFmtId="0" fontId="2" fillId="2" borderId="2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right" vertical="center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center"/>
    </xf>
    <xf numFmtId="4" fontId="3" fillId="4" borderId="2" xfId="0" applyNumberFormat="1" applyFont="1" applyFill="1" applyBorder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9" fontId="2" fillId="2" borderId="2" xfId="0" applyNumberFormat="1" applyFont="1" applyFill="1" applyBorder="1" applyAlignment="1">
      <alignment horizontal="center" vertical="top" wrapText="1"/>
    </xf>
    <xf numFmtId="10" fontId="1" fillId="5" borderId="2" xfId="0" applyNumberFormat="1" applyFont="1" applyFill="1" applyBorder="1" applyAlignment="1">
      <alignment horizontal="center" vertical="center"/>
    </xf>
    <xf numFmtId="0" fontId="4" fillId="2" borderId="0" xfId="1" applyFill="1"/>
    <xf numFmtId="0" fontId="5" fillId="2" borderId="0" xfId="1" applyFont="1" applyFill="1"/>
    <xf numFmtId="0" fontId="6" fillId="2" borderId="0" xfId="1" applyFont="1" applyFill="1" applyAlignment="1">
      <alignment vertical="center"/>
    </xf>
    <xf numFmtId="0" fontId="6" fillId="2" borderId="0" xfId="1" applyFont="1" applyFill="1"/>
    <xf numFmtId="0" fontId="6" fillId="2" borderId="2" xfId="1" applyFont="1" applyFill="1" applyBorder="1" applyAlignment="1">
      <alignment horizontal="left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3" borderId="0" xfId="0" applyFont="1" applyFill="1" applyBorder="1" applyAlignment="1">
      <alignment vertical="center" wrapText="1"/>
    </xf>
    <xf numFmtId="9" fontId="0" fillId="0" borderId="0" xfId="0" applyNumberFormat="1"/>
    <xf numFmtId="4" fontId="0" fillId="0" borderId="0" xfId="0" applyNumberFormat="1"/>
    <xf numFmtId="4" fontId="12" fillId="2" borderId="0" xfId="0" applyNumberFormat="1" applyFont="1" applyFill="1" applyAlignment="1">
      <alignment horizontal="center" vertical="center"/>
    </xf>
    <xf numFmtId="0" fontId="13" fillId="0" borderId="0" xfId="0" applyFont="1"/>
    <xf numFmtId="0" fontId="5" fillId="2" borderId="2" xfId="1" applyFont="1" applyFill="1" applyBorder="1" applyAlignment="1">
      <alignment horizontal="left" vertical="top" wrapText="1"/>
    </xf>
    <xf numFmtId="4" fontId="4" fillId="6" borderId="6" xfId="0" applyNumberFormat="1" applyFont="1" applyFill="1" applyBorder="1" applyAlignment="1">
      <alignment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left" vertical="top" wrapText="1"/>
    </xf>
    <xf numFmtId="4" fontId="6" fillId="2" borderId="0" xfId="1" applyNumberFormat="1" applyFont="1" applyFill="1" applyBorder="1" applyAlignment="1">
      <alignment horizontal="center" vertical="center"/>
    </xf>
    <xf numFmtId="10" fontId="12" fillId="2" borderId="7" xfId="0" applyNumberFormat="1" applyFont="1" applyFill="1" applyBorder="1" applyAlignment="1" applyProtection="1">
      <alignment horizontal="center" vertical="center" wrapText="1"/>
      <protection hidden="1"/>
    </xf>
    <xf numFmtId="10" fontId="0" fillId="2" borderId="2" xfId="0" applyNumberFormat="1" applyFill="1" applyBorder="1" applyAlignment="1" applyProtection="1">
      <alignment horizontal="center" vertical="center"/>
      <protection hidden="1"/>
    </xf>
    <xf numFmtId="10" fontId="1" fillId="5" borderId="1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4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2" xfId="0" applyFill="1" applyBorder="1" applyProtection="1">
      <protection locked="0"/>
    </xf>
    <xf numFmtId="0" fontId="0" fillId="2" borderId="2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Protection="1">
      <protection locked="0"/>
    </xf>
    <xf numFmtId="9" fontId="2" fillId="2" borderId="2" xfId="0" applyNumberFormat="1" applyFont="1" applyFill="1" applyBorder="1" applyAlignment="1" applyProtection="1">
      <alignment horizontal="center" vertical="top" wrapText="1"/>
      <protection locked="0"/>
    </xf>
    <xf numFmtId="9" fontId="0" fillId="2" borderId="2" xfId="0" applyNumberForma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left" wrapText="1"/>
    </xf>
    <xf numFmtId="0" fontId="16" fillId="2" borderId="7" xfId="0" applyFont="1" applyFill="1" applyBorder="1" applyAlignment="1">
      <alignment horizontal="center" wrapText="1"/>
    </xf>
    <xf numFmtId="0" fontId="0" fillId="2" borderId="0" xfId="0" applyFill="1" applyAlignment="1">
      <alignment wrapText="1"/>
    </xf>
    <xf numFmtId="4" fontId="0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13" xfId="1" applyFont="1" applyFill="1" applyBorder="1" applyAlignment="1">
      <alignment horizontal="left"/>
    </xf>
    <xf numFmtId="0" fontId="5" fillId="2" borderId="13" xfId="1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4" fontId="0" fillId="2" borderId="6" xfId="0" applyNumberFormat="1" applyFont="1" applyFill="1" applyBorder="1" applyAlignment="1" applyProtection="1">
      <alignment horizontal="center" vertical="center" wrapText="1"/>
      <protection hidden="1"/>
    </xf>
    <xf numFmtId="4" fontId="0" fillId="2" borderId="8" xfId="0" applyNumberFormat="1" applyFont="1" applyFill="1" applyBorder="1" applyAlignment="1" applyProtection="1">
      <alignment horizontal="center" vertical="center" wrapText="1"/>
      <protection hidden="1"/>
    </xf>
    <xf numFmtId="4" fontId="2" fillId="2" borderId="0" xfId="0" applyNumberFormat="1" applyFont="1" applyFill="1" applyBorder="1" applyAlignment="1">
      <alignment horizontal="left" vertical="center" wrapText="1"/>
    </xf>
    <xf numFmtId="0" fontId="15" fillId="2" borderId="7" xfId="0" applyFont="1" applyFill="1" applyBorder="1" applyAlignment="1" applyProtection="1">
      <alignment horizontal="center" vertical="center" wrapText="1"/>
      <protection hidden="1"/>
    </xf>
    <xf numFmtId="0" fontId="15" fillId="2" borderId="8" xfId="0" applyFont="1" applyFill="1" applyBorder="1" applyAlignment="1" applyProtection="1">
      <alignment horizontal="center" vertical="center" wrapText="1"/>
      <protection hidden="1"/>
    </xf>
    <xf numFmtId="4" fontId="6" fillId="2" borderId="4" xfId="1" applyNumberFormat="1" applyFont="1" applyFill="1" applyBorder="1" applyAlignment="1" applyProtection="1">
      <alignment horizontal="center" vertical="center"/>
      <protection hidden="1"/>
    </xf>
    <xf numFmtId="4" fontId="6" fillId="2" borderId="5" xfId="1" applyNumberFormat="1" applyFont="1" applyFill="1" applyBorder="1" applyAlignment="1" applyProtection="1">
      <alignment horizontal="center" vertical="center"/>
      <protection hidden="1"/>
    </xf>
    <xf numFmtId="4" fontId="6" fillId="2" borderId="9" xfId="1" applyNumberFormat="1" applyFont="1" applyFill="1" applyBorder="1" applyAlignment="1" applyProtection="1">
      <alignment horizontal="center" vertical="center"/>
      <protection hidden="1"/>
    </xf>
    <xf numFmtId="4" fontId="5" fillId="2" borderId="4" xfId="1" applyNumberFormat="1" applyFont="1" applyFill="1" applyBorder="1" applyAlignment="1" applyProtection="1">
      <alignment horizontal="center" vertical="center"/>
      <protection locked="0"/>
    </xf>
    <xf numFmtId="4" fontId="5" fillId="2" borderId="5" xfId="1" applyNumberFormat="1" applyFont="1" applyFill="1" applyBorder="1" applyAlignment="1" applyProtection="1">
      <alignment horizontal="center" vertical="center"/>
      <protection locked="0"/>
    </xf>
    <xf numFmtId="4" fontId="5" fillId="2" borderId="9" xfId="1" applyNumberFormat="1" applyFont="1" applyFill="1" applyBorder="1" applyAlignment="1" applyProtection="1">
      <alignment horizontal="center" vertical="center"/>
      <protection locked="0"/>
    </xf>
    <xf numFmtId="0" fontId="16" fillId="2" borderId="6" xfId="0" applyFont="1" applyFill="1" applyBorder="1" applyAlignment="1">
      <alignment horizontal="center" wrapText="1"/>
    </xf>
    <xf numFmtId="0" fontId="16" fillId="2" borderId="8" xfId="0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left" vertical="top" wrapText="1"/>
    </xf>
    <xf numFmtId="0" fontId="6" fillId="2" borderId="2" xfId="1" applyFont="1" applyFill="1" applyBorder="1" applyAlignment="1" applyProtection="1">
      <alignment horizontal="center" vertical="center"/>
      <protection locked="0"/>
    </xf>
    <xf numFmtId="0" fontId="17" fillId="2" borderId="14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/>
    </xf>
    <xf numFmtId="4" fontId="0" fillId="2" borderId="4" xfId="0" applyNumberFormat="1" applyFill="1" applyBorder="1" applyAlignment="1" applyProtection="1">
      <alignment horizontal="center"/>
      <protection hidden="1"/>
    </xf>
    <xf numFmtId="4" fontId="0" fillId="2" borderId="9" xfId="0" applyNumberFormat="1" applyFill="1" applyBorder="1" applyAlignment="1" applyProtection="1">
      <alignment horizontal="center"/>
      <protection hidden="1"/>
    </xf>
    <xf numFmtId="4" fontId="0" fillId="2" borderId="10" xfId="0" applyNumberFormat="1" applyFill="1" applyBorder="1" applyAlignment="1" applyProtection="1">
      <alignment horizontal="center"/>
      <protection hidden="1"/>
    </xf>
    <xf numFmtId="4" fontId="0" fillId="2" borderId="11" xfId="0" applyNumberFormat="1" applyFill="1" applyBorder="1" applyAlignment="1" applyProtection="1">
      <alignment horizontal="center"/>
      <protection hidden="1"/>
    </xf>
    <xf numFmtId="4" fontId="1" fillId="5" borderId="6" xfId="0" applyNumberFormat="1" applyFont="1" applyFill="1" applyBorder="1" applyAlignment="1" applyProtection="1">
      <alignment horizontal="center"/>
      <protection hidden="1"/>
    </xf>
    <xf numFmtId="4" fontId="1" fillId="5" borderId="8" xfId="0" applyNumberFormat="1" applyFont="1" applyFill="1" applyBorder="1" applyAlignment="1" applyProtection="1">
      <alignment horizontal="center"/>
      <protection hidden="1"/>
    </xf>
    <xf numFmtId="0" fontId="1" fillId="5" borderId="4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4" fontId="0" fillId="2" borderId="0" xfId="0" applyNumberFormat="1" applyFill="1" applyProtection="1">
      <protection hidden="1"/>
    </xf>
    <xf numFmtId="4" fontId="0" fillId="2" borderId="2" xfId="0" applyNumberFormat="1" applyFill="1" applyBorder="1" applyAlignment="1" applyProtection="1">
      <alignment horizontal="center" vertical="center"/>
      <protection locked="0"/>
    </xf>
    <xf numFmtId="4" fontId="3" fillId="4" borderId="2" xfId="0" applyNumberFormat="1" applyFont="1" applyFill="1" applyBorder="1" applyAlignment="1" applyProtection="1">
      <alignment horizontal="center" vertical="center"/>
      <protection locked="0"/>
    </xf>
    <xf numFmtId="10" fontId="5" fillId="2" borderId="4" xfId="1" applyNumberFormat="1" applyFont="1" applyFill="1" applyBorder="1" applyAlignment="1" applyProtection="1">
      <alignment horizontal="center" vertical="center"/>
    </xf>
    <xf numFmtId="10" fontId="5" fillId="2" borderId="5" xfId="1" applyNumberFormat="1" applyFont="1" applyFill="1" applyBorder="1" applyAlignment="1" applyProtection="1">
      <alignment horizontal="center" vertical="center"/>
    </xf>
    <xf numFmtId="10" fontId="5" fillId="2" borderId="12" xfId="1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 xr:uid="{A56FF7DA-7852-504E-87F8-21DE889CA682}"/>
  </cellStyles>
  <dxfs count="1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topLeftCell="A29" zoomScale="70" zoomScaleNormal="70" zoomScalePageLayoutView="90" workbookViewId="0">
      <selection activeCell="J16" sqref="J16"/>
    </sheetView>
  </sheetViews>
  <sheetFormatPr baseColWidth="10" defaultRowHeight="16"/>
  <cols>
    <col min="1" max="1" width="5.33203125" style="7" customWidth="1"/>
    <col min="2" max="2" width="30.83203125" style="6" customWidth="1"/>
    <col min="3" max="3" width="37.83203125" style="1" customWidth="1"/>
    <col min="4" max="4" width="26.33203125" style="1" customWidth="1"/>
    <col min="5" max="5" width="12.5" style="5" customWidth="1"/>
    <col min="6" max="6" width="15" style="2" bestFit="1" customWidth="1"/>
    <col min="7" max="7" width="21.5" style="3" customWidth="1"/>
    <col min="8" max="8" width="15.6640625" style="16" customWidth="1"/>
    <col min="9" max="10" width="14.83203125" style="3" customWidth="1"/>
    <col min="11" max="11" width="44.1640625" style="1" customWidth="1"/>
    <col min="12" max="16384" width="10.83203125" style="1"/>
  </cols>
  <sheetData>
    <row r="1" spans="1:10" s="19" customFormat="1" ht="15">
      <c r="B1" s="20" t="s">
        <v>11</v>
      </c>
      <c r="C1" s="21"/>
      <c r="D1" s="21"/>
      <c r="E1" s="21"/>
      <c r="F1" s="21"/>
    </row>
    <row r="2" spans="1:10" s="19" customFormat="1" ht="15">
      <c r="B2" s="20"/>
      <c r="C2" s="21"/>
      <c r="D2" s="21"/>
      <c r="E2" s="21"/>
      <c r="F2" s="21"/>
    </row>
    <row r="3" spans="1:10" s="19" customFormat="1" ht="15">
      <c r="B3" s="22" t="s">
        <v>12</v>
      </c>
      <c r="C3" s="21"/>
      <c r="D3" s="21"/>
      <c r="E3" s="21"/>
      <c r="F3" s="21"/>
    </row>
    <row r="4" spans="1:10" s="19" customFormat="1" ht="15">
      <c r="B4" s="22"/>
      <c r="C4" s="21"/>
      <c r="D4" s="21"/>
      <c r="E4" s="21"/>
      <c r="F4" s="21"/>
    </row>
    <row r="5" spans="1:10" s="19" customFormat="1" ht="15">
      <c r="B5" s="56" t="s">
        <v>62</v>
      </c>
      <c r="C5" s="56"/>
      <c r="D5" s="56"/>
      <c r="E5" s="56"/>
      <c r="F5" s="56"/>
    </row>
    <row r="6" spans="1:10" s="19" customFormat="1" ht="15">
      <c r="B6" s="72" t="s">
        <v>50</v>
      </c>
      <c r="C6" s="73" t="s">
        <v>7</v>
      </c>
      <c r="D6" s="73"/>
      <c r="E6" s="73"/>
      <c r="F6" s="73"/>
    </row>
    <row r="7" spans="1:10" s="19" customFormat="1" ht="31" customHeight="1">
      <c r="B7" s="72"/>
      <c r="C7" s="73"/>
      <c r="D7" s="73"/>
      <c r="E7" s="73"/>
      <c r="F7" s="73"/>
    </row>
    <row r="8" spans="1:10" s="19" customFormat="1" ht="31" thickBot="1">
      <c r="B8" s="34" t="s">
        <v>51</v>
      </c>
      <c r="C8" s="73" t="s">
        <v>8</v>
      </c>
      <c r="D8" s="73"/>
      <c r="E8" s="73"/>
      <c r="F8" s="73"/>
    </row>
    <row r="9" spans="1:10" s="19" customFormat="1" ht="71" customHeight="1" thickBot="1">
      <c r="B9" s="34" t="s">
        <v>59</v>
      </c>
      <c r="C9" s="89">
        <f>E52</f>
        <v>-1</v>
      </c>
      <c r="D9" s="90"/>
      <c r="E9" s="90"/>
      <c r="F9" s="91"/>
      <c r="G9" s="35" t="s">
        <v>48</v>
      </c>
      <c r="H9" s="39">
        <f>C9</f>
        <v>-1</v>
      </c>
      <c r="I9" s="62" t="str">
        <f>IF(H9&lt;Sheet1!G13,Sheet1!H13,IF(H9=Sheet1!G13,Sheet1!H15,Sheet1!H14))</f>
        <v>ATENTIE! Contributia proprie este mai mică decât valoarea minimă impusă prin Metodologie- Proiectul va fi respins</v>
      </c>
      <c r="J9" s="63"/>
    </row>
    <row r="10" spans="1:10" s="19" customFormat="1" ht="45">
      <c r="B10" s="34" t="s">
        <v>49</v>
      </c>
      <c r="C10" s="67">
        <v>273009</v>
      </c>
      <c r="D10" s="68"/>
      <c r="E10" s="68"/>
      <c r="F10" s="69"/>
    </row>
    <row r="11" spans="1:10" s="19" customFormat="1" ht="60">
      <c r="B11" s="34" t="s">
        <v>53</v>
      </c>
      <c r="C11" s="64" t="str">
        <f>IF(C10=Sheet1!Q9,Sheet1!R9,IF('Dimensiunea investitiei'!C10:F10=Sheet1!Q10,Sheet1!R10,IF('Dimensiunea investitiei'!C10:F10=Sheet1!Q11,Sheet1!R11,IF('Dimensiunea investitiei'!C10:F10=Sheet1!Q12,Sheet1!R12))))</f>
        <v>Valoarea ajutorului de minimis solicitat presupune crearea OBLIGATORIE  a minim 4 locuri de muncă</v>
      </c>
      <c r="D11" s="65"/>
      <c r="E11" s="65"/>
      <c r="F11" s="66"/>
    </row>
    <row r="12" spans="1:10" s="19" customFormat="1" ht="15">
      <c r="B12" s="37"/>
      <c r="C12" s="38"/>
      <c r="D12" s="38"/>
      <c r="E12" s="38"/>
      <c r="F12" s="38"/>
    </row>
    <row r="13" spans="1:10" s="19" customFormat="1" ht="15">
      <c r="B13" s="57" t="s">
        <v>63</v>
      </c>
      <c r="C13" s="57"/>
      <c r="D13" s="57"/>
      <c r="E13" s="57"/>
      <c r="F13" s="57"/>
    </row>
    <row r="14" spans="1:10" s="8" customFormat="1" ht="80" customHeight="1">
      <c r="A14" s="9" t="s">
        <v>0</v>
      </c>
      <c r="B14" s="10" t="s">
        <v>31</v>
      </c>
      <c r="C14" s="10" t="s">
        <v>36</v>
      </c>
      <c r="D14" s="10" t="s">
        <v>35</v>
      </c>
      <c r="E14" s="10" t="s">
        <v>34</v>
      </c>
      <c r="F14" s="11" t="s">
        <v>29</v>
      </c>
      <c r="G14" s="11" t="s">
        <v>32</v>
      </c>
      <c r="H14" s="17" t="s">
        <v>30</v>
      </c>
      <c r="I14" s="11" t="s">
        <v>33</v>
      </c>
      <c r="J14" s="11" t="s">
        <v>67</v>
      </c>
    </row>
    <row r="15" spans="1:10" s="8" customFormat="1">
      <c r="A15" s="9">
        <v>1</v>
      </c>
      <c r="B15" s="42"/>
      <c r="C15" s="43"/>
      <c r="D15" s="43"/>
      <c r="E15" s="43"/>
      <c r="F15" s="44"/>
      <c r="G15" s="87">
        <f>E15*F15</f>
        <v>0</v>
      </c>
      <c r="H15" s="49">
        <v>0</v>
      </c>
      <c r="I15" s="87">
        <f>G15*H15</f>
        <v>0</v>
      </c>
      <c r="J15" s="87">
        <f>G15+I15</f>
        <v>0</v>
      </c>
    </row>
    <row r="16" spans="1:10" s="8" customFormat="1">
      <c r="A16" s="9">
        <v>2</v>
      </c>
      <c r="B16" s="42"/>
      <c r="C16" s="43"/>
      <c r="D16" s="43"/>
      <c r="E16" s="43"/>
      <c r="F16" s="44"/>
      <c r="G16" s="87">
        <f t="shared" ref="G16:G43" si="0">E16*F16</f>
        <v>0</v>
      </c>
      <c r="H16" s="49"/>
      <c r="I16" s="87">
        <f t="shared" ref="I16:I43" si="1">G16*H16</f>
        <v>0</v>
      </c>
      <c r="J16" s="87">
        <f t="shared" ref="J16:J43" si="2">G16+I16</f>
        <v>0</v>
      </c>
    </row>
    <row r="17" spans="1:10" s="8" customFormat="1">
      <c r="A17" s="9">
        <v>3</v>
      </c>
      <c r="B17" s="42"/>
      <c r="C17" s="43"/>
      <c r="D17" s="43"/>
      <c r="E17" s="43"/>
      <c r="F17" s="44"/>
      <c r="G17" s="87">
        <f t="shared" si="0"/>
        <v>0</v>
      </c>
      <c r="H17" s="49"/>
      <c r="I17" s="87">
        <f t="shared" si="1"/>
        <v>0</v>
      </c>
      <c r="J17" s="87">
        <f t="shared" si="2"/>
        <v>0</v>
      </c>
    </row>
    <row r="18" spans="1:10" s="8" customFormat="1">
      <c r="A18" s="9">
        <v>5</v>
      </c>
      <c r="B18" s="42"/>
      <c r="C18" s="43"/>
      <c r="D18" s="43"/>
      <c r="E18" s="43"/>
      <c r="F18" s="44"/>
      <c r="G18" s="87">
        <f t="shared" si="0"/>
        <v>0</v>
      </c>
      <c r="H18" s="49"/>
      <c r="I18" s="87">
        <f t="shared" si="1"/>
        <v>0</v>
      </c>
      <c r="J18" s="87">
        <f t="shared" si="2"/>
        <v>0</v>
      </c>
    </row>
    <row r="19" spans="1:10" s="8" customFormat="1">
      <c r="A19" s="9">
        <v>6</v>
      </c>
      <c r="B19" s="42"/>
      <c r="C19" s="43"/>
      <c r="D19" s="43"/>
      <c r="E19" s="43"/>
      <c r="F19" s="44"/>
      <c r="G19" s="87">
        <f t="shared" si="0"/>
        <v>0</v>
      </c>
      <c r="H19" s="49"/>
      <c r="I19" s="87">
        <f t="shared" si="1"/>
        <v>0</v>
      </c>
      <c r="J19" s="87">
        <f t="shared" si="2"/>
        <v>0</v>
      </c>
    </row>
    <row r="20" spans="1:10" s="8" customFormat="1">
      <c r="A20" s="9">
        <v>7</v>
      </c>
      <c r="B20" s="42"/>
      <c r="C20" s="43"/>
      <c r="D20" s="43"/>
      <c r="E20" s="43"/>
      <c r="F20" s="44"/>
      <c r="G20" s="87">
        <f t="shared" si="0"/>
        <v>0</v>
      </c>
      <c r="H20" s="49"/>
      <c r="I20" s="87">
        <f t="shared" si="1"/>
        <v>0</v>
      </c>
      <c r="J20" s="87">
        <f t="shared" si="2"/>
        <v>0</v>
      </c>
    </row>
    <row r="21" spans="1:10" s="8" customFormat="1">
      <c r="A21" s="9">
        <v>8</v>
      </c>
      <c r="B21" s="42"/>
      <c r="C21" s="43"/>
      <c r="D21" s="43"/>
      <c r="E21" s="43"/>
      <c r="F21" s="44"/>
      <c r="G21" s="87">
        <f t="shared" si="0"/>
        <v>0</v>
      </c>
      <c r="H21" s="49"/>
      <c r="I21" s="87">
        <f t="shared" si="1"/>
        <v>0</v>
      </c>
      <c r="J21" s="87">
        <f t="shared" si="2"/>
        <v>0</v>
      </c>
    </row>
    <row r="22" spans="1:10" s="8" customFormat="1">
      <c r="A22" s="9">
        <v>9</v>
      </c>
      <c r="B22" s="42"/>
      <c r="C22" s="43"/>
      <c r="D22" s="43"/>
      <c r="E22" s="43"/>
      <c r="F22" s="44"/>
      <c r="G22" s="87">
        <f t="shared" si="0"/>
        <v>0</v>
      </c>
      <c r="H22" s="49"/>
      <c r="I22" s="87">
        <f t="shared" si="1"/>
        <v>0</v>
      </c>
      <c r="J22" s="87">
        <f t="shared" si="2"/>
        <v>0</v>
      </c>
    </row>
    <row r="23" spans="1:10" s="8" customFormat="1">
      <c r="A23" s="9">
        <v>10</v>
      </c>
      <c r="B23" s="42"/>
      <c r="C23" s="43"/>
      <c r="D23" s="43"/>
      <c r="E23" s="43"/>
      <c r="F23" s="44"/>
      <c r="G23" s="87">
        <f t="shared" si="0"/>
        <v>0</v>
      </c>
      <c r="H23" s="49"/>
      <c r="I23" s="87">
        <f t="shared" si="1"/>
        <v>0</v>
      </c>
      <c r="J23" s="87">
        <f t="shared" si="2"/>
        <v>0</v>
      </c>
    </row>
    <row r="24" spans="1:10" s="8" customFormat="1">
      <c r="A24" s="9">
        <v>11</v>
      </c>
      <c r="B24" s="42"/>
      <c r="C24" s="43"/>
      <c r="D24" s="43"/>
      <c r="E24" s="43"/>
      <c r="F24" s="44"/>
      <c r="G24" s="87">
        <f t="shared" si="0"/>
        <v>0</v>
      </c>
      <c r="H24" s="49"/>
      <c r="I24" s="87">
        <f t="shared" si="1"/>
        <v>0</v>
      </c>
      <c r="J24" s="87">
        <f t="shared" si="2"/>
        <v>0</v>
      </c>
    </row>
    <row r="25" spans="1:10" s="8" customFormat="1">
      <c r="A25" s="9">
        <v>12</v>
      </c>
      <c r="B25" s="42"/>
      <c r="C25" s="43"/>
      <c r="D25" s="43"/>
      <c r="E25" s="43"/>
      <c r="F25" s="44"/>
      <c r="G25" s="87">
        <f t="shared" si="0"/>
        <v>0</v>
      </c>
      <c r="H25" s="49"/>
      <c r="I25" s="87">
        <f t="shared" si="1"/>
        <v>0</v>
      </c>
      <c r="J25" s="87">
        <f t="shared" si="2"/>
        <v>0</v>
      </c>
    </row>
    <row r="26" spans="1:10" s="8" customFormat="1">
      <c r="A26" s="9">
        <v>13</v>
      </c>
      <c r="B26" s="42"/>
      <c r="C26" s="43"/>
      <c r="D26" s="43"/>
      <c r="E26" s="43"/>
      <c r="F26" s="44"/>
      <c r="G26" s="87">
        <f t="shared" si="0"/>
        <v>0</v>
      </c>
      <c r="H26" s="49"/>
      <c r="I26" s="87">
        <f t="shared" si="1"/>
        <v>0</v>
      </c>
      <c r="J26" s="87">
        <f t="shared" si="2"/>
        <v>0</v>
      </c>
    </row>
    <row r="27" spans="1:10" s="8" customFormat="1">
      <c r="A27" s="9">
        <v>14</v>
      </c>
      <c r="B27" s="42"/>
      <c r="C27" s="43"/>
      <c r="D27" s="43"/>
      <c r="E27" s="43"/>
      <c r="F27" s="44"/>
      <c r="G27" s="87">
        <f t="shared" si="0"/>
        <v>0</v>
      </c>
      <c r="H27" s="49"/>
      <c r="I27" s="87">
        <f t="shared" si="1"/>
        <v>0</v>
      </c>
      <c r="J27" s="87">
        <f t="shared" si="2"/>
        <v>0</v>
      </c>
    </row>
    <row r="28" spans="1:10" s="8" customFormat="1">
      <c r="A28" s="9">
        <v>15</v>
      </c>
      <c r="B28" s="42"/>
      <c r="C28" s="43"/>
      <c r="D28" s="43"/>
      <c r="E28" s="43"/>
      <c r="F28" s="44"/>
      <c r="G28" s="87">
        <f t="shared" si="0"/>
        <v>0</v>
      </c>
      <c r="H28" s="49"/>
      <c r="I28" s="87">
        <f t="shared" si="1"/>
        <v>0</v>
      </c>
      <c r="J28" s="87">
        <f t="shared" si="2"/>
        <v>0</v>
      </c>
    </row>
    <row r="29" spans="1:10" s="8" customFormat="1">
      <c r="A29" s="9">
        <v>16</v>
      </c>
      <c r="B29" s="42"/>
      <c r="C29" s="43"/>
      <c r="D29" s="43"/>
      <c r="E29" s="43"/>
      <c r="F29" s="44"/>
      <c r="G29" s="87">
        <f t="shared" si="0"/>
        <v>0</v>
      </c>
      <c r="H29" s="49"/>
      <c r="I29" s="87">
        <f t="shared" si="1"/>
        <v>0</v>
      </c>
      <c r="J29" s="87">
        <f t="shared" si="2"/>
        <v>0</v>
      </c>
    </row>
    <row r="30" spans="1:10" s="8" customFormat="1">
      <c r="A30" s="9">
        <v>17</v>
      </c>
      <c r="B30" s="42"/>
      <c r="C30" s="43"/>
      <c r="D30" s="43"/>
      <c r="E30" s="43"/>
      <c r="F30" s="44"/>
      <c r="G30" s="87">
        <f t="shared" si="0"/>
        <v>0</v>
      </c>
      <c r="H30" s="49"/>
      <c r="I30" s="87">
        <f t="shared" si="1"/>
        <v>0</v>
      </c>
      <c r="J30" s="87">
        <f t="shared" si="2"/>
        <v>0</v>
      </c>
    </row>
    <row r="31" spans="1:10" s="8" customFormat="1">
      <c r="A31" s="9">
        <v>18</v>
      </c>
      <c r="B31" s="42"/>
      <c r="C31" s="43"/>
      <c r="D31" s="43"/>
      <c r="E31" s="43"/>
      <c r="F31" s="44"/>
      <c r="G31" s="87">
        <f t="shared" si="0"/>
        <v>0</v>
      </c>
      <c r="H31" s="49"/>
      <c r="I31" s="87">
        <f t="shared" si="1"/>
        <v>0</v>
      </c>
      <c r="J31" s="87">
        <f t="shared" si="2"/>
        <v>0</v>
      </c>
    </row>
    <row r="32" spans="1:10" s="8" customFormat="1">
      <c r="A32" s="9">
        <v>19</v>
      </c>
      <c r="B32" s="42"/>
      <c r="C32" s="43"/>
      <c r="D32" s="43"/>
      <c r="E32" s="43"/>
      <c r="F32" s="44"/>
      <c r="G32" s="87">
        <f t="shared" si="0"/>
        <v>0</v>
      </c>
      <c r="H32" s="49"/>
      <c r="I32" s="87">
        <f t="shared" si="1"/>
        <v>0</v>
      </c>
      <c r="J32" s="87">
        <f t="shared" si="2"/>
        <v>0</v>
      </c>
    </row>
    <row r="33" spans="1:11" s="8" customFormat="1">
      <c r="A33" s="9">
        <v>20</v>
      </c>
      <c r="B33" s="42"/>
      <c r="C33" s="43"/>
      <c r="D33" s="43"/>
      <c r="E33" s="43"/>
      <c r="F33" s="44"/>
      <c r="G33" s="87">
        <f t="shared" si="0"/>
        <v>0</v>
      </c>
      <c r="H33" s="49"/>
      <c r="I33" s="87">
        <f t="shared" si="1"/>
        <v>0</v>
      </c>
      <c r="J33" s="87">
        <f t="shared" si="2"/>
        <v>0</v>
      </c>
    </row>
    <row r="34" spans="1:11" ht="16" customHeight="1">
      <c r="A34" s="9">
        <v>21</v>
      </c>
      <c r="B34" s="45"/>
      <c r="C34" s="46"/>
      <c r="D34" s="46"/>
      <c r="E34" s="47"/>
      <c r="F34" s="48"/>
      <c r="G34" s="87">
        <f t="shared" si="0"/>
        <v>0</v>
      </c>
      <c r="H34" s="50"/>
      <c r="I34" s="87">
        <f t="shared" si="1"/>
        <v>0</v>
      </c>
      <c r="J34" s="87">
        <f t="shared" si="2"/>
        <v>0</v>
      </c>
    </row>
    <row r="35" spans="1:11" ht="16" customHeight="1">
      <c r="A35" s="9">
        <v>22</v>
      </c>
      <c r="B35" s="45"/>
      <c r="C35" s="46"/>
      <c r="D35" s="46"/>
      <c r="E35" s="47"/>
      <c r="F35" s="48"/>
      <c r="G35" s="87">
        <f t="shared" si="0"/>
        <v>0</v>
      </c>
      <c r="H35" s="50"/>
      <c r="I35" s="87">
        <f t="shared" si="1"/>
        <v>0</v>
      </c>
      <c r="J35" s="87">
        <f t="shared" si="2"/>
        <v>0</v>
      </c>
    </row>
    <row r="36" spans="1:11" ht="16" customHeight="1">
      <c r="A36" s="9">
        <v>23</v>
      </c>
      <c r="B36" s="45"/>
      <c r="C36" s="46"/>
      <c r="D36" s="46"/>
      <c r="E36" s="47"/>
      <c r="F36" s="48"/>
      <c r="G36" s="87">
        <f t="shared" si="0"/>
        <v>0</v>
      </c>
      <c r="H36" s="50"/>
      <c r="I36" s="87">
        <f t="shared" si="1"/>
        <v>0</v>
      </c>
      <c r="J36" s="87">
        <f t="shared" si="2"/>
        <v>0</v>
      </c>
    </row>
    <row r="37" spans="1:11">
      <c r="A37" s="9">
        <v>24</v>
      </c>
      <c r="B37" s="45"/>
      <c r="C37" s="46"/>
      <c r="D37" s="46"/>
      <c r="E37" s="47"/>
      <c r="F37" s="48"/>
      <c r="G37" s="87">
        <f t="shared" si="0"/>
        <v>0</v>
      </c>
      <c r="H37" s="50"/>
      <c r="I37" s="87">
        <f t="shared" si="1"/>
        <v>0</v>
      </c>
      <c r="J37" s="87">
        <f t="shared" si="2"/>
        <v>0</v>
      </c>
    </row>
    <row r="38" spans="1:11">
      <c r="A38" s="9">
        <v>25</v>
      </c>
      <c r="B38" s="45"/>
      <c r="C38" s="46"/>
      <c r="D38" s="46"/>
      <c r="E38" s="47"/>
      <c r="F38" s="48"/>
      <c r="G38" s="87">
        <f t="shared" si="0"/>
        <v>0</v>
      </c>
      <c r="H38" s="50"/>
      <c r="I38" s="87">
        <f t="shared" si="1"/>
        <v>0</v>
      </c>
      <c r="J38" s="87">
        <f t="shared" si="2"/>
        <v>0</v>
      </c>
    </row>
    <row r="39" spans="1:11" ht="16" customHeight="1">
      <c r="A39" s="9">
        <v>26</v>
      </c>
      <c r="B39" s="45"/>
      <c r="C39" s="46"/>
      <c r="D39" s="46"/>
      <c r="E39" s="47"/>
      <c r="F39" s="48"/>
      <c r="G39" s="87">
        <f t="shared" si="0"/>
        <v>0</v>
      </c>
      <c r="H39" s="50"/>
      <c r="I39" s="87">
        <f t="shared" si="1"/>
        <v>0</v>
      </c>
      <c r="J39" s="87">
        <f t="shared" si="2"/>
        <v>0</v>
      </c>
    </row>
    <row r="40" spans="1:11" ht="16" customHeight="1">
      <c r="A40" s="9">
        <v>27</v>
      </c>
      <c r="B40" s="45"/>
      <c r="C40" s="46"/>
      <c r="D40" s="46"/>
      <c r="E40" s="47"/>
      <c r="F40" s="48"/>
      <c r="G40" s="87">
        <f t="shared" si="0"/>
        <v>0</v>
      </c>
      <c r="H40" s="50"/>
      <c r="I40" s="87">
        <f t="shared" si="1"/>
        <v>0</v>
      </c>
      <c r="J40" s="87">
        <f t="shared" si="2"/>
        <v>0</v>
      </c>
    </row>
    <row r="41" spans="1:11" ht="16" customHeight="1">
      <c r="A41" s="9">
        <v>28</v>
      </c>
      <c r="B41" s="45"/>
      <c r="C41" s="46"/>
      <c r="D41" s="46"/>
      <c r="E41" s="47"/>
      <c r="F41" s="48"/>
      <c r="G41" s="87">
        <f t="shared" si="0"/>
        <v>0</v>
      </c>
      <c r="H41" s="50"/>
      <c r="I41" s="87">
        <f t="shared" si="1"/>
        <v>0</v>
      </c>
      <c r="J41" s="87">
        <f t="shared" si="2"/>
        <v>0</v>
      </c>
    </row>
    <row r="42" spans="1:11">
      <c r="A42" s="9">
        <v>29</v>
      </c>
      <c r="B42" s="45"/>
      <c r="C42" s="46"/>
      <c r="D42" s="46"/>
      <c r="E42" s="47"/>
      <c r="F42" s="48"/>
      <c r="G42" s="87">
        <f t="shared" si="0"/>
        <v>0</v>
      </c>
      <c r="H42" s="50"/>
      <c r="I42" s="87">
        <f t="shared" si="1"/>
        <v>0</v>
      </c>
      <c r="J42" s="87">
        <f t="shared" si="2"/>
        <v>0</v>
      </c>
    </row>
    <row r="43" spans="1:11">
      <c r="A43" s="9">
        <v>30</v>
      </c>
      <c r="B43" s="45"/>
      <c r="C43" s="46"/>
      <c r="D43" s="46"/>
      <c r="E43" s="47"/>
      <c r="F43" s="48"/>
      <c r="G43" s="87">
        <f t="shared" si="0"/>
        <v>0</v>
      </c>
      <c r="H43" s="50"/>
      <c r="I43" s="87">
        <f t="shared" si="1"/>
        <v>0</v>
      </c>
      <c r="J43" s="87">
        <f t="shared" si="2"/>
        <v>0</v>
      </c>
    </row>
    <row r="44" spans="1:11" ht="56" customHeight="1">
      <c r="A44" s="12"/>
      <c r="B44" s="52" t="s">
        <v>70</v>
      </c>
      <c r="C44" s="13"/>
      <c r="D44" s="13"/>
      <c r="E44" s="14"/>
      <c r="F44" s="15"/>
      <c r="G44" s="88">
        <f>SUM(G15:G43)</f>
        <v>0</v>
      </c>
      <c r="H44" s="88"/>
      <c r="I44" s="88">
        <f>SUM(I15:I43)</f>
        <v>0</v>
      </c>
      <c r="J44" s="88">
        <f>SUM(J15:J43)</f>
        <v>0</v>
      </c>
      <c r="K44" s="54"/>
    </row>
    <row r="45" spans="1:11" ht="41" customHeight="1" thickBot="1">
      <c r="B45" s="74" t="s">
        <v>73</v>
      </c>
      <c r="C45" s="74"/>
      <c r="D45" s="74"/>
      <c r="E45" s="74"/>
      <c r="F45" s="74"/>
      <c r="G45" s="74"/>
      <c r="H45" s="74"/>
      <c r="I45" s="74"/>
      <c r="J45" s="74"/>
    </row>
    <row r="46" spans="1:11" ht="55" customHeight="1" thickBot="1">
      <c r="B46" s="51"/>
      <c r="C46" s="53" t="s">
        <v>65</v>
      </c>
      <c r="D46" s="70" t="s">
        <v>61</v>
      </c>
      <c r="E46" s="71"/>
      <c r="F46" s="1"/>
      <c r="G46" s="1"/>
      <c r="H46" s="1"/>
      <c r="I46" s="1"/>
      <c r="J46" s="1"/>
    </row>
    <row r="47" spans="1:11" ht="76" customHeight="1" thickBot="1">
      <c r="B47" s="36" t="s">
        <v>52</v>
      </c>
      <c r="C47" s="55" t="str">
        <f>IF(C51&lt;Sheet1!G1,Sheet1!H1,IF(C51&gt;Sheet1!G2,Sheet1!H2,IF(C51=Sheet1!G4,Sheet1!H4,IF(C51=Sheet1!G5,Sheet1!H5,IF(C51=Sheet1!G6,Sheet1!H6,IF(C51=Sheet1!G7,Sheet1!H7,Sheet1!H8))))))</f>
        <v>ATENTIE! Valoarea ajutorului de minimis solicitat presupune crearea a minim 4 locuri de muncă</v>
      </c>
      <c r="D47" s="59" t="str">
        <f>IF(J44&lt;Sheet1!G1,Sheet1!H12,Sheet1!E8)</f>
        <v>ATENTIE! Valoarea totala a bugetului este mai mică decat valoarea minima acceptată prin Metodologie- PA va fi respins!</v>
      </c>
      <c r="E47" s="60"/>
      <c r="F47" s="1"/>
      <c r="G47" s="1"/>
      <c r="H47" s="1"/>
      <c r="I47" s="1"/>
      <c r="J47" s="1"/>
    </row>
    <row r="48" spans="1:11" ht="19" customHeight="1">
      <c r="B48" s="58" t="s">
        <v>64</v>
      </c>
      <c r="C48" s="58"/>
      <c r="D48" s="58"/>
      <c r="E48" s="58"/>
      <c r="I48" s="32"/>
      <c r="J48" s="32"/>
    </row>
    <row r="49" spans="2:10">
      <c r="B49" s="75" t="s">
        <v>1</v>
      </c>
      <c r="C49" s="75" t="s">
        <v>5</v>
      </c>
      <c r="D49" s="75"/>
      <c r="E49" s="75"/>
    </row>
    <row r="50" spans="2:10">
      <c r="B50" s="75"/>
      <c r="C50" s="84" t="s">
        <v>2</v>
      </c>
      <c r="D50" s="85"/>
      <c r="E50" s="18" t="s">
        <v>3</v>
      </c>
    </row>
    <row r="51" spans="2:10" ht="34">
      <c r="B51" s="24" t="s">
        <v>9</v>
      </c>
      <c r="C51" s="78">
        <f>C10</f>
        <v>273009</v>
      </c>
      <c r="D51" s="79"/>
      <c r="E51" s="40">
        <f>E53-E52</f>
        <v>2</v>
      </c>
      <c r="F51" s="86" t="str">
        <f>IF(C51&lt;Sheet1!Q9,Sheet1!H1,IF(C51=Sheet1!Q9,Sheet1!R9,IF('Dimensiunea investitiei'!C51=Sheet1!Q10,Sheet1!R10,IF(C51=Sheet1!Q11,Sheet1!R11,IF(C51=Sheet1!Q12,Sheet1!R12)))))</f>
        <v>Valoarea ajutorului de minimis solicitat presupune crearea OBLIGATORIE  a minim 4 locuri de muncă</v>
      </c>
    </row>
    <row r="52" spans="2:10" ht="35" thickBot="1">
      <c r="B52" s="25" t="s">
        <v>68</v>
      </c>
      <c r="C52" s="80">
        <f>C53-C51</f>
        <v>-273009</v>
      </c>
      <c r="D52" s="81"/>
      <c r="E52" s="40">
        <f>C52/C51</f>
        <v>-1</v>
      </c>
      <c r="F52" s="86" t="str">
        <f>IF(E52&lt;Sheet1!G13,Sheet1!H13,IF(E52=Sheet1!G13,Sheet1!H15,Sheet1!H14))</f>
        <v>ATENTIE! Contributia proprie este mai mică decât valoarea minimă impusă prin Metodologie- Proiectul va fi respins</v>
      </c>
    </row>
    <row r="53" spans="2:10" ht="17" thickBot="1">
      <c r="B53" s="4" t="s">
        <v>4</v>
      </c>
      <c r="C53" s="82">
        <f>J44</f>
        <v>0</v>
      </c>
      <c r="D53" s="83"/>
      <c r="E53" s="41">
        <v>1</v>
      </c>
    </row>
    <row r="54" spans="2:10">
      <c r="B54" s="61" t="s">
        <v>72</v>
      </c>
      <c r="C54" s="61"/>
      <c r="D54" s="61"/>
      <c r="E54" s="61"/>
      <c r="F54" s="61"/>
      <c r="G54" s="61"/>
      <c r="H54" s="61"/>
      <c r="I54" s="61"/>
      <c r="J54" s="61"/>
    </row>
    <row r="56" spans="2:10">
      <c r="B56" s="76" t="s">
        <v>6</v>
      </c>
      <c r="C56" s="77" t="s">
        <v>7</v>
      </c>
      <c r="D56" s="77"/>
      <c r="E56" s="77"/>
      <c r="F56" s="77"/>
    </row>
    <row r="57" spans="2:10" ht="32" customHeight="1">
      <c r="B57" s="76"/>
      <c r="C57" s="77"/>
      <c r="D57" s="77"/>
      <c r="E57" s="77"/>
      <c r="F57" s="77"/>
    </row>
    <row r="58" spans="2:10" ht="38" customHeight="1">
      <c r="B58" s="23" t="s">
        <v>10</v>
      </c>
      <c r="C58" s="77" t="s">
        <v>8</v>
      </c>
      <c r="D58" s="77"/>
      <c r="E58" s="77"/>
      <c r="F58" s="77"/>
    </row>
  </sheetData>
  <sheetProtection algorithmName="SHA-512" hashValue="FcHAj0bs7TyTwanGjZwmQTJow659+6b5itRcblhBE4buoYlR1QNr/KoF3E0N8JRtHNiWiQTOATR+GOgcfSh15A==" saltValue="jo0YoYUGcQd9gnjd71ZtTg==" spinCount="100000" sheet="1" formatCells="0" insertColumns="0" insertRows="0" deleteColumns="0" pivotTables="0"/>
  <mergeCells count="23">
    <mergeCell ref="C50:D50"/>
    <mergeCell ref="B56:B57"/>
    <mergeCell ref="C56:F57"/>
    <mergeCell ref="C58:F58"/>
    <mergeCell ref="C51:D51"/>
    <mergeCell ref="C52:D52"/>
    <mergeCell ref="C53:D53"/>
    <mergeCell ref="B5:F5"/>
    <mergeCell ref="B13:F13"/>
    <mergeCell ref="B48:E48"/>
    <mergeCell ref="D47:E47"/>
    <mergeCell ref="B54:J54"/>
    <mergeCell ref="I9:J9"/>
    <mergeCell ref="C11:F11"/>
    <mergeCell ref="C10:F10"/>
    <mergeCell ref="D46:E46"/>
    <mergeCell ref="B6:B7"/>
    <mergeCell ref="C6:F7"/>
    <mergeCell ref="C8:F8"/>
    <mergeCell ref="C9:F9"/>
    <mergeCell ref="B45:J45"/>
    <mergeCell ref="B49:B50"/>
    <mergeCell ref="C49:E49"/>
  </mergeCells>
  <conditionalFormatting sqref="H9">
    <cfRule type="cellIs" dxfId="15" priority="20" operator="lessThan">
      <formula>0.1</formula>
    </cfRule>
    <cfRule type="cellIs" dxfId="14" priority="21" operator="equal">
      <formula>0.1</formula>
    </cfRule>
    <cfRule type="cellIs" dxfId="13" priority="23" operator="greaterThan">
      <formula>0.1</formula>
    </cfRule>
  </conditionalFormatting>
  <conditionalFormatting sqref="D47">
    <cfRule type="containsText" dxfId="12" priority="22" operator="containsText" text="Valoare corecta!">
      <formula>NOT(ISERROR(SEARCH("Valoare corecta!",D47)))</formula>
    </cfRule>
  </conditionalFormatting>
  <conditionalFormatting sqref="C47">
    <cfRule type="containsText" dxfId="11" priority="19" operator="containsText" text="REVIZUITI BUGETUL!">
      <formula>NOT(ISERROR(SEARCH("REVIZUITI BUGETUL!",C47)))</formula>
    </cfRule>
  </conditionalFormatting>
  <conditionalFormatting sqref="E52">
    <cfRule type="cellIs" dxfId="10" priority="2" operator="greaterThan">
      <formula>0.1</formula>
    </cfRule>
    <cfRule type="cellIs" dxfId="9" priority="3" operator="lessThan">
      <formula>0.1</formula>
    </cfRule>
    <cfRule type="cellIs" dxfId="8" priority="18" operator="lessThan">
      <formula>0.1</formula>
    </cfRule>
  </conditionalFormatting>
  <conditionalFormatting sqref="F16">
    <cfRule type="containsText" dxfId="7" priority="15" operator="containsText" text="Valoare incorecta!">
      <formula>NOT(ISERROR(SEARCH("Valoare incorecta!",F16)))</formula>
    </cfRule>
  </conditionalFormatting>
  <conditionalFormatting sqref="J44">
    <cfRule type="cellIs" dxfId="6" priority="6" operator="lessThan">
      <formula>$C$10</formula>
    </cfRule>
  </conditionalFormatting>
  <conditionalFormatting sqref="D47:E47">
    <cfRule type="containsText" dxfId="5" priority="5" operator="containsText" text="ATENTIE! Valoarea totala a bugetului este mai mică decat valoarea minima acceptată prin Metodologie- PA va fi respins!">
      <formula>NOT(ISERROR(SEARCH("ATENTIE! Valoarea totala a bugetului este mai mică decat valoarea minima acceptată prin Metodologie- PA va fi respins!",D47)))</formula>
    </cfRule>
  </conditionalFormatting>
  <conditionalFormatting sqref="E51">
    <cfRule type="cellIs" dxfId="4" priority="1" operator="lessThan">
      <formula>0.9</formula>
    </cfRule>
    <cfRule type="cellIs" dxfId="3" priority="4" operator="greaterThan">
      <formula>0.9</formula>
    </cfRule>
  </conditionalFormatting>
  <pageMargins left="0.70866141732283472" right="0.70866141732283472" top="0.74803149606299213" bottom="0.74803149606299213" header="0.31496062992125984" footer="0.31496062992125984"/>
  <pageSetup paperSize="9" scale="43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B5B5300-0776-484C-BDDE-EDD2F9557494}">
          <x14:formula1>
            <xm:f>Sheet1!$B$1:$B$16</xm:f>
          </x14:formula1>
          <xm:sqref>B15:B43</xm:sqref>
        </x14:dataValidation>
        <x14:dataValidation type="list" allowBlank="1" showInputMessage="1" showErrorMessage="1" xr:uid="{B694739D-75B7-3042-82CC-11C356F8E7EC}">
          <x14:formula1>
            <xm:f>Sheet1!$D$1:$D$4</xm:f>
          </x14:formula1>
          <xm:sqref>H15:H43</xm:sqref>
        </x14:dataValidation>
        <x14:dataValidation type="list" allowBlank="1" showInputMessage="1" showErrorMessage="1" xr:uid="{B62FFAE6-A91F-8244-9D51-3FD0C5BE67B5}">
          <x14:formula1>
            <xm:f>Sheet1!$G$4:$G$7</xm:f>
          </x14:formula1>
          <xm:sqref>C12:F12</xm:sqref>
        </x14:dataValidation>
        <x14:dataValidation type="list" allowBlank="1" showInputMessage="1" showErrorMessage="1" xr:uid="{96D76253-2846-E94E-9C42-D15E23C2194C}">
          <x14:formula1>
            <xm:f>Sheet1!$Q$9:$Q$12</xm:f>
          </x14:formula1>
          <xm:sqref>C10:F10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C30EA-3F33-0644-B550-40389651C4A3}">
  <dimension ref="B1:R16"/>
  <sheetViews>
    <sheetView topLeftCell="D1" workbookViewId="0">
      <selection activeCell="H12" sqref="H12"/>
    </sheetView>
  </sheetViews>
  <sheetFormatPr baseColWidth="10" defaultRowHeight="16"/>
  <cols>
    <col min="2" max="2" width="47.1640625" style="28" customWidth="1"/>
  </cols>
  <sheetData>
    <row r="1" spans="2:18" ht="51">
      <c r="B1" s="27" t="s">
        <v>13</v>
      </c>
      <c r="D1" s="30">
        <v>0</v>
      </c>
      <c r="G1" s="31">
        <v>273009</v>
      </c>
      <c r="H1" t="s">
        <v>46</v>
      </c>
    </row>
    <row r="2" spans="2:18" ht="34">
      <c r="B2" s="28" t="s">
        <v>14</v>
      </c>
      <c r="D2" s="30">
        <v>0.05</v>
      </c>
      <c r="G2" s="31">
        <v>496380</v>
      </c>
      <c r="H2" t="s">
        <v>47</v>
      </c>
    </row>
    <row r="3" spans="2:18" ht="51">
      <c r="B3" s="26" t="s">
        <v>15</v>
      </c>
      <c r="D3" s="30">
        <v>0.09</v>
      </c>
      <c r="H3" t="s">
        <v>60</v>
      </c>
    </row>
    <row r="4" spans="2:18" ht="34">
      <c r="B4" s="28" t="s">
        <v>16</v>
      </c>
      <c r="D4" s="30">
        <v>0.19</v>
      </c>
      <c r="G4" s="31">
        <v>273009</v>
      </c>
      <c r="H4" t="s">
        <v>40</v>
      </c>
      <c r="Q4" t="s">
        <v>44</v>
      </c>
    </row>
    <row r="5" spans="2:18" ht="17">
      <c r="B5" s="28" t="s">
        <v>17</v>
      </c>
      <c r="G5" s="31">
        <v>347466</v>
      </c>
      <c r="H5" t="s">
        <v>41</v>
      </c>
      <c r="Q5" t="s">
        <v>66</v>
      </c>
    </row>
    <row r="6" spans="2:18" ht="34">
      <c r="B6" s="26" t="s">
        <v>18</v>
      </c>
      <c r="G6" s="31">
        <v>421923</v>
      </c>
      <c r="H6" t="s">
        <v>42</v>
      </c>
    </row>
    <row r="7" spans="2:18" ht="17">
      <c r="B7" s="26" t="s">
        <v>19</v>
      </c>
      <c r="G7" s="31">
        <v>496380</v>
      </c>
      <c r="H7" t="s">
        <v>43</v>
      </c>
    </row>
    <row r="8" spans="2:18" ht="34">
      <c r="B8" s="29" t="s">
        <v>20</v>
      </c>
      <c r="E8" t="s">
        <v>71</v>
      </c>
      <c r="H8" t="s">
        <v>58</v>
      </c>
    </row>
    <row r="9" spans="2:18" ht="51">
      <c r="B9" s="26" t="s">
        <v>21</v>
      </c>
      <c r="H9" s="31">
        <v>27300.9</v>
      </c>
      <c r="Q9" s="31">
        <v>273009</v>
      </c>
      <c r="R9" t="s">
        <v>55</v>
      </c>
    </row>
    <row r="10" spans="2:18" ht="17">
      <c r="B10" s="26" t="s">
        <v>22</v>
      </c>
      <c r="H10" t="s">
        <v>37</v>
      </c>
      <c r="I10" s="31">
        <v>34746.6</v>
      </c>
      <c r="Q10" s="31">
        <v>347466</v>
      </c>
      <c r="R10" t="s">
        <v>54</v>
      </c>
    </row>
    <row r="11" spans="2:18" ht="34">
      <c r="B11" s="29" t="s">
        <v>23</v>
      </c>
      <c r="H11" s="31">
        <v>49638</v>
      </c>
      <c r="Q11" s="31">
        <v>421923</v>
      </c>
      <c r="R11" t="s">
        <v>56</v>
      </c>
    </row>
    <row r="12" spans="2:18" ht="34">
      <c r="B12" s="26" t="s">
        <v>24</v>
      </c>
      <c r="H12" t="s">
        <v>69</v>
      </c>
      <c r="Q12" s="31">
        <v>496380</v>
      </c>
      <c r="R12" t="s">
        <v>57</v>
      </c>
    </row>
    <row r="13" spans="2:18" ht="34">
      <c r="B13" s="29" t="s">
        <v>25</v>
      </c>
      <c r="G13" s="30">
        <v>0.1</v>
      </c>
      <c r="H13" t="s">
        <v>38</v>
      </c>
    </row>
    <row r="14" spans="2:18" ht="34">
      <c r="B14" s="29" t="s">
        <v>26</v>
      </c>
      <c r="H14" s="33" t="s">
        <v>39</v>
      </c>
    </row>
    <row r="15" spans="2:18" ht="119">
      <c r="B15" s="26" t="s">
        <v>27</v>
      </c>
      <c r="H15" t="s">
        <v>45</v>
      </c>
    </row>
    <row r="16" spans="2:18" ht="34">
      <c r="B16" s="29" t="s">
        <v>28</v>
      </c>
    </row>
  </sheetData>
  <conditionalFormatting sqref="K77">
    <cfRule type="cellIs" dxfId="2" priority="3" operator="equal">
      <formula>$H$14</formula>
    </cfRule>
  </conditionalFormatting>
  <conditionalFormatting sqref="D47">
    <cfRule type="cellIs" dxfId="1" priority="2" operator="equal">
      <formula>$Q$4</formula>
    </cfRule>
  </conditionalFormatting>
  <conditionalFormatting sqref="J44">
    <cfRule type="cellIs" dxfId="0" priority="1" operator="lessThan">
      <formula>$G$1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Dimensiunea investitiei</vt:lpstr>
      <vt:lpstr>Sheet1</vt:lpstr>
      <vt:lpstr>'Dimensiunea investitiei'!Print_Area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2025-03-18T10:05:33Z</cp:lastPrinted>
  <dcterms:created xsi:type="dcterms:W3CDTF">2017-05-25T17:07:17Z</dcterms:created>
  <dcterms:modified xsi:type="dcterms:W3CDTF">2025-04-14T06:56:46Z</dcterms:modified>
</cp:coreProperties>
</file>